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32767" yWindow="32767" windowWidth="23040" windowHeight="8940" activeTab="0"/>
  </bookViews>
  <sheets>
    <sheet name="แบบฟอร์มIDP A" sheetId="1" r:id="rId1"/>
  </sheets>
  <definedNames>
    <definedName name="_xlnm.Print_Area" localSheetId="0">'แบบฟอร์มIDP A'!$A$1:$N$51</definedName>
  </definedNames>
  <calcPr fullCalcOnLoad="1"/>
</workbook>
</file>

<file path=xl/comments1.xml><?xml version="1.0" encoding="utf-8"?>
<comments xmlns="http://schemas.openxmlformats.org/spreadsheetml/2006/main">
  <authors>
    <author>กองการเจ้าหน้าที่</author>
    <author>Daodow</author>
  </authors>
  <commentList>
    <comment ref="K5" authorId="0">
      <text>
        <r>
          <rPr>
            <b/>
            <sz val="9"/>
            <rFont val="Tahoma"/>
            <family val="2"/>
          </rPr>
          <t>ตัวอย่าง 1/2561 2/2561 1/2562 2/2562</t>
        </r>
        <r>
          <rPr>
            <sz val="9"/>
            <rFont val="Tahoma"/>
            <family val="2"/>
          </rPr>
          <t xml:space="preserve">
</t>
        </r>
      </text>
    </comment>
    <comment ref="L40" authorId="1">
      <text>
        <r>
          <rPr>
            <sz val="9"/>
            <rFont val="Tahoma"/>
            <family val="2"/>
          </rPr>
          <t>5 = ดีมาก 
4 = ดี    
3 = ปานกลาง
2 = น้อย
1 = น้อยมาก</t>
        </r>
      </text>
    </comment>
    <comment ref="M40" authorId="1">
      <text>
        <r>
          <rPr>
            <sz val="9"/>
            <rFont val="Tahoma"/>
            <family val="2"/>
          </rPr>
          <t xml:space="preserve">5 = ดีมาก 
4 = ดี    
3 = ปานกลาง
2 = น้อย
1 = น้อยมาก </t>
        </r>
      </text>
    </comment>
    <comment ref="N40" authorId="1">
      <text>
        <r>
          <rPr>
            <sz val="9"/>
            <rFont val="Tahoma"/>
            <family val="2"/>
          </rPr>
          <t>5 = ดีมาก 
4 = ดี    
3 = ปานกลาง
2 = น้อย
1 = น้อยมาก</t>
        </r>
      </text>
    </comment>
  </commentList>
</comments>
</file>

<file path=xl/sharedStrings.xml><?xml version="1.0" encoding="utf-8"?>
<sst xmlns="http://schemas.openxmlformats.org/spreadsheetml/2006/main" count="274" uniqueCount="91">
  <si>
    <t>ชื่อหน่วยงาน</t>
  </si>
  <si>
    <t>ที่</t>
  </si>
  <si>
    <t>1)หน่วยงานกรมฯจัดอบรมเอง</t>
  </si>
  <si>
    <t>แผน</t>
  </si>
  <si>
    <t>ผล</t>
  </si>
  <si>
    <t>จำนวนข้าราชการที่มีแผนพัฒนา</t>
  </si>
  <si>
    <t>จำนวนพนักงานราชการทั้งหมดในหน่วยงาน</t>
  </si>
  <si>
    <t xml:space="preserve">           จำนวนข้าราชการทั้งหมดในหน่วยงาน</t>
  </si>
  <si>
    <t>สรุปแผน-ผลการพัฒนา</t>
  </si>
  <si>
    <t>หน่วยงานกรอกข้อมูล</t>
  </si>
  <si>
    <r>
      <t xml:space="preserve">โปรแกรมสรุปผลอัตโนมัติ </t>
    </r>
    <r>
      <rPr>
        <b/>
        <u val="single"/>
        <sz val="18"/>
        <color indexed="8"/>
        <rFont val="TH SarabunPSK"/>
        <family val="2"/>
      </rPr>
      <t>(ไม่ต้องกรอกข้อมูล)</t>
    </r>
  </si>
  <si>
    <t>2)ส่งไปอบรบหน่วยงานอื่น</t>
  </si>
  <si>
    <t>ช่วงเดือนที่จะพัฒนา</t>
  </si>
  <si>
    <t>สรุปวิธีการพัฒนา (คน)</t>
  </si>
  <si>
    <t>สรุปขอบเขตการพัฒนาความรู้/ทักษะ/คุณลักษณะ (คน)</t>
  </si>
  <si>
    <t>ชื่อเรื่อง/หลักสูตรที่ผ่านการพัฒนา</t>
  </si>
  <si>
    <t>ระบุชื่อเรื่อง/หลักสูตรที่ต้องพัฒนา</t>
  </si>
  <si>
    <t>จำนวนขรก.ที่ผ่านการพัฒนา</t>
  </si>
  <si>
    <t>จำนวนพรก.ที่ผ่านการพัฒนา</t>
  </si>
  <si>
    <r>
      <rPr>
        <b/>
        <sz val="12"/>
        <color indexed="8"/>
        <rFont val="TH SarabunPSK"/>
        <family val="2"/>
      </rPr>
      <t>**</t>
    </r>
    <r>
      <rPr>
        <b/>
        <sz val="10"/>
        <color indexed="8"/>
        <rFont val="TH SarabunPSK"/>
        <family val="2"/>
      </rPr>
      <t>คะแนนประเมินการนำไปใช้ประโยชน์โดยผู้บังคับบัญชาระดับต้น</t>
    </r>
  </si>
  <si>
    <t>3)E-learning</t>
  </si>
  <si>
    <t>4)ชุมชนนักปฏิบัติ</t>
  </si>
  <si>
    <t>รอบการประเมิน</t>
  </si>
  <si>
    <t>ประเภทตำแหน่ง (คลิกเพื่อเลือก)</t>
  </si>
  <si>
    <t>ความสอดคล้องตามความรู้/ทักษะ/คุณลักษณะที่กำหนด   (คลิกเพื่อเลือก)</t>
  </si>
  <si>
    <t>วิธีการพัฒนา (คลิกเพื่อเลือก)</t>
  </si>
  <si>
    <t>วิธีการพัฒนา/หรือระบุหากไม่ได้รับการพัฒนา (คลิกเพื่อเลือก)</t>
  </si>
  <si>
    <r>
      <t>*คะแนนประเมิน</t>
    </r>
    <r>
      <rPr>
        <b/>
        <u val="single"/>
        <sz val="11"/>
        <color indexed="8"/>
        <rFont val="TH SarabunPSK"/>
        <family val="2"/>
      </rPr>
      <t>ก่อน</t>
    </r>
    <r>
      <rPr>
        <b/>
        <sz val="11"/>
        <color indexed="8"/>
        <rFont val="TH SarabunPSK"/>
        <family val="2"/>
      </rPr>
      <t>การพัฒนาโดยผู้บังคับบัญชาระดับต้น</t>
    </r>
  </si>
  <si>
    <r>
      <t>*คะแนนประเมินตนเอง</t>
    </r>
    <r>
      <rPr>
        <b/>
        <u val="single"/>
        <sz val="12"/>
        <color indexed="8"/>
        <rFont val="TH SarabunPSK"/>
        <family val="2"/>
      </rPr>
      <t>หลัง</t>
    </r>
    <r>
      <rPr>
        <b/>
        <sz val="12"/>
        <color indexed="8"/>
        <rFont val="TH SarabunPSK"/>
        <family val="2"/>
      </rPr>
      <t>การพัฒนา</t>
    </r>
  </si>
  <si>
    <r>
      <t>*คะแนนประเมินตนเอง</t>
    </r>
    <r>
      <rPr>
        <b/>
        <u val="single"/>
        <sz val="14"/>
        <color indexed="8"/>
        <rFont val="TH SarabunPSK"/>
        <family val="2"/>
      </rPr>
      <t>ก่อน</t>
    </r>
    <r>
      <rPr>
        <b/>
        <sz val="14"/>
        <color indexed="8"/>
        <rFont val="TH SarabunPSK"/>
        <family val="2"/>
      </rPr>
      <t>การพัฒนา</t>
    </r>
  </si>
  <si>
    <r>
      <t>*คะแนนประเมิน</t>
    </r>
    <r>
      <rPr>
        <b/>
        <u val="single"/>
        <sz val="10"/>
        <color indexed="8"/>
        <rFont val="TH SarabunPSK"/>
        <family val="2"/>
      </rPr>
      <t>หลัง</t>
    </r>
    <r>
      <rPr>
        <b/>
        <sz val="10"/>
        <color indexed="8"/>
        <rFont val="TH SarabunPSK"/>
        <family val="2"/>
      </rPr>
      <t>การพัฒนาโดยผู้บังคับบัญชาระดับต้น</t>
    </r>
  </si>
  <si>
    <t>ชื่อ-สกุล (ไม่นับคนซ้ำ: เลือกรายงานคนละ 1 หลักสูตร)</t>
  </si>
  <si>
    <t>4)จิตอาสา/บริการ (SO)</t>
  </si>
  <si>
    <t>5)ความรับผิดชอบ/ซื่อสัตย์สุจริต (SO)</t>
  </si>
  <si>
    <t>6)ทำงานเป็นทีม (SO)</t>
  </si>
  <si>
    <t>2)ภาษา (SO)</t>
  </si>
  <si>
    <t>แผนการพัฒนารายบุคคล (รอบประเมินฯ 1: รายงานภายในพ.ย./รอบประเมินฯ 2: รายงานภายในพ.ค.)</t>
  </si>
  <si>
    <r>
      <t>แบบฟอร์มรายงานแผน/ผลการพัฒนาผู้ใต้บังคับบัญชารายบุคคล (IDP)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 xml:space="preserve"> *ป้อนข้อมูลเฉพาะช่อง</t>
    </r>
    <r>
      <rPr>
        <b/>
        <sz val="16"/>
        <color indexed="9"/>
        <rFont val="TH SarabunPSK"/>
        <family val="2"/>
      </rPr>
      <t>สีขาว</t>
    </r>
    <r>
      <rPr>
        <b/>
        <sz val="16"/>
        <color indexed="10"/>
        <rFont val="TH SarabunPSK"/>
        <family val="2"/>
      </rPr>
      <t>เท่านั้น*</t>
    </r>
  </si>
  <si>
    <r>
      <rPr>
        <sz val="9"/>
        <color indexed="8"/>
        <rFont val="TH SarabunPSK"/>
        <family val="2"/>
      </rPr>
      <t>จำนวน</t>
    </r>
    <r>
      <rPr>
        <sz val="11"/>
        <color indexed="8"/>
        <rFont val="TH SarabunPSK"/>
        <family val="2"/>
      </rPr>
      <t>พนักงานราชการ</t>
    </r>
    <r>
      <rPr>
        <sz val="10"/>
        <color indexed="8"/>
        <rFont val="TH SarabunPSK"/>
        <family val="2"/>
      </rPr>
      <t>ที่มีแผนพัฒนา</t>
    </r>
  </si>
  <si>
    <r>
      <t>1)ความรู้/ทักษะเฉพาะทางในสายงาน</t>
    </r>
    <r>
      <rPr>
        <sz val="8"/>
        <color indexed="8"/>
        <rFont val="TH SarabunPSK"/>
        <family val="2"/>
      </rPr>
      <t>(SO, ยุทธ.กระทรวงฯ)</t>
    </r>
  </si>
  <si>
    <r>
      <t>3)ภาวะผู้นำ/คุณธรรม/จริยธรรม</t>
    </r>
    <r>
      <rPr>
        <sz val="9"/>
        <color indexed="8"/>
        <rFont val="TH SarabunPSK"/>
        <family val="2"/>
      </rPr>
      <t xml:space="preserve">(SO, ยุทธ.กระทรวงฯ,ยุทธ.กรมฯ) </t>
    </r>
  </si>
  <si>
    <r>
      <t>7)</t>
    </r>
    <r>
      <rPr>
        <sz val="10"/>
        <color indexed="8"/>
        <rFont val="TH SarabunPSK"/>
        <family val="2"/>
      </rPr>
      <t>คิดค้น/พัฒนาและประยุกต์ใช้นวัตกรรมใหม่ๆ(SO,ยุทธ.กระทรวงฯ)</t>
    </r>
  </si>
  <si>
    <r>
      <t>8)</t>
    </r>
    <r>
      <rPr>
        <sz val="12"/>
        <color indexed="8"/>
        <rFont val="TH SarabunPSK"/>
        <family val="2"/>
      </rPr>
      <t>กฎหมาย/กฎระเบียบในการปฏิบัติงาน</t>
    </r>
    <r>
      <rPr>
        <sz val="10"/>
        <color indexed="8"/>
        <rFont val="TH SarabunPSK"/>
        <family val="2"/>
      </rPr>
      <t>(ยุทธ.กระทรวงฯ)</t>
    </r>
  </si>
  <si>
    <t xml:space="preserve">9)การใช้เทคโนโลยี(ยุทธ.กระทรวงฯ, ยุทธ.กรมฯ) </t>
  </si>
  <si>
    <r>
      <t>10)ทักษะการคิด</t>
    </r>
    <r>
      <rPr>
        <sz val="12"/>
        <color indexed="8"/>
        <rFont val="TH SarabunPSK"/>
        <family val="2"/>
      </rPr>
      <t>(SO, ยุทธ.กระทรวงฯ,ยุทธ.กรมฯ)</t>
    </r>
  </si>
  <si>
    <r>
      <t>5)อื่นๆ</t>
    </r>
    <r>
      <rPr>
        <sz val="12"/>
        <color indexed="8"/>
        <rFont val="TH SarabunPSK"/>
        <family val="2"/>
      </rPr>
      <t>(การสอนงาน การมอบหมายงานฯลฯ)</t>
    </r>
  </si>
  <si>
    <t>ผลการพัฒนารายบุคคล (รอบประเมินฯ1:รายงานภายในมี.ค./รอบฯ2:รายงานภายในก.ย.)</t>
  </si>
  <si>
    <t>1/2562</t>
  </si>
  <si>
    <r>
      <t>ร้อยละ</t>
    </r>
    <r>
      <rPr>
        <sz val="12"/>
        <color indexed="10"/>
        <rFont val="TH SarabunPSK"/>
        <family val="2"/>
      </rPr>
      <t xml:space="preserve">(ต้องไม่น้อยกว่า35%) </t>
    </r>
  </si>
  <si>
    <r>
      <t>ร้อยละ</t>
    </r>
    <r>
      <rPr>
        <sz val="12"/>
        <color indexed="10"/>
        <rFont val="TH SarabunPSK"/>
        <family val="2"/>
      </rPr>
      <t xml:space="preserve"> (ต้องไม่น้อยกว่า35%) </t>
    </r>
  </si>
  <si>
    <r>
      <t xml:space="preserve">ร้อยละ </t>
    </r>
    <r>
      <rPr>
        <sz val="12"/>
        <color indexed="10"/>
        <rFont val="TH SarabunPSK"/>
        <family val="2"/>
      </rPr>
      <t>(ต้องไม่น้อยกว่า35%)</t>
    </r>
    <r>
      <rPr>
        <sz val="12"/>
        <color indexed="8"/>
        <rFont val="TH SarabunPSK"/>
        <family val="2"/>
      </rPr>
      <t xml:space="preserve"> </t>
    </r>
  </si>
  <si>
    <t>กองควบคุมอาหารและยาสัตว์</t>
  </si>
  <si>
    <t>นางสาวนารถตยา ชมนารถ</t>
  </si>
  <si>
    <t>ข้าราชการ</t>
  </si>
  <si>
    <t>ผู้ตรวจประเมิน/หัวหน้าผู้ตรวจประเมินระบบประกันคุณภาพ</t>
  </si>
  <si>
    <t>ความรู้/ทักษะเฉพาะทางในสายงาน</t>
  </si>
  <si>
    <t>หน่วยงานกรมฯจัดอบรมเอง</t>
  </si>
  <si>
    <t>นายนัทพงศ์ สุพิมล</t>
  </si>
  <si>
    <t>นางสาวสุชนา สุขกลัด</t>
  </si>
  <si>
    <t>นางสาววรศร ประเสริฐกุลชัย</t>
  </si>
  <si>
    <t>นางสาววชิราพร แสนสม</t>
  </si>
  <si>
    <t>นายวศิลป์ พงษ์พัฒน์</t>
  </si>
  <si>
    <t>นางสาวจารุวรรณ เหรียญปรีชา</t>
  </si>
  <si>
    <t>นายบัญชา ชุติมันตานนท์</t>
  </si>
  <si>
    <t>นางวีรวัลย์ ราศรีดี</t>
  </si>
  <si>
    <t>พนักงานราชการ</t>
  </si>
  <si>
    <t>นางสาวณัฐวีณา ชินรัตนลาภ</t>
  </si>
  <si>
    <t>นางสาวมนัสชนก สมคะเน</t>
  </si>
  <si>
    <t>การจัดการเชื้อดื้อยาและแนวทางการปฏิบัติหน้าที่ตามพระราชบัญญัติควบคุมคุณภาพอาหารสัตว์ พ.ศ. 2558</t>
  </si>
  <si>
    <t>นายอดุลย์ เพิ่มผล</t>
  </si>
  <si>
    <t>นางสาวจุฬาพร ศรีหนา</t>
  </si>
  <si>
    <t>นายบุญเสริม ปีตานนท์ชัย</t>
  </si>
  <si>
    <t>นายวีระ อิ้งสอาด</t>
  </si>
  <si>
    <t>นายกิติศักดิ์ กลิ่นทอง</t>
  </si>
  <si>
    <t>นางสุดารัตน์ เคยเหล่า</t>
  </si>
  <si>
    <t>นายจิรวัฒน์ อรรคไกรสีห์</t>
  </si>
  <si>
    <t>นายธีระยุทธ สุทธิจักร์</t>
  </si>
  <si>
    <t>นางสาวดลฤทัย สำลีอ่อน</t>
  </si>
  <si>
    <t>นายอรรถพล เจริญวานิช</t>
  </si>
  <si>
    <t>นายเนตินัย โคตรไมตรี</t>
  </si>
  <si>
    <t>นางสาวศิริญญา เสนาะสำเนียง</t>
  </si>
  <si>
    <t>วิธีการเก็บตัวอย่างและการตรวจวิเคราะห์อาหารสัตว์ ยาสัตว์</t>
  </si>
  <si>
    <t>ก.พ 62</t>
  </si>
  <si>
    <t>นางสาวพรรษมน จิรัชชัยวัฒน์กุล</t>
  </si>
  <si>
    <t>นางสาวธารทิพย์ ถั่วทอง</t>
  </si>
  <si>
    <t>นายกิตติพงษ์ กุมภาพงษ์</t>
  </si>
  <si>
    <t>นายธราพงษ์ บุญนพ</t>
  </si>
  <si>
    <t>นางสาวณัฐเรขา พลศิริ</t>
  </si>
  <si>
    <t>นางสาวสมร พงศ์สุรินทร์</t>
  </si>
  <si>
    <t>นางสาวนฤกัญ สังข์ฉิม</t>
  </si>
  <si>
    <t>นายสักกายธาร์ม เต็มวุฒิโรจน์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</si>
</sst>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H SarabunPSK"/>
      <family val="2"/>
    </font>
    <font>
      <b/>
      <u val="single"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0"/>
      <name val="TH SarabunPSK"/>
      <family val="2"/>
    </font>
    <font>
      <b/>
      <sz val="16"/>
      <color indexed="9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9.5"/>
      <color indexed="8"/>
      <name val="TH SarabunPSK"/>
      <family val="2"/>
    </font>
    <font>
      <b/>
      <u val="single"/>
      <sz val="24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sz val="13"/>
      <color indexed="8"/>
      <name val="TH SarabunPSK"/>
      <family val="2"/>
    </font>
    <font>
      <u val="single"/>
      <sz val="10"/>
      <color indexed="8"/>
      <name val="TH SarabunPSK"/>
      <family val="0"/>
    </font>
    <font>
      <u val="single"/>
      <sz val="9"/>
      <color indexed="8"/>
      <name val="TH SarabunPSK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u val="single"/>
      <sz val="24"/>
      <color theme="1"/>
      <name val="TH SarabunPSK"/>
      <family val="2"/>
    </font>
    <font>
      <b/>
      <u val="single"/>
      <sz val="22"/>
      <color theme="1"/>
      <name val="TH SarabunPSK"/>
      <family val="2"/>
    </font>
    <font>
      <sz val="13"/>
      <color theme="1"/>
      <name val="TH SarabunPSK"/>
      <family val="2"/>
    </font>
    <font>
      <sz val="9.5"/>
      <color theme="1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9" fillId="20" borderId="1" applyNumberFormat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right"/>
    </xf>
    <xf numFmtId="0" fontId="68" fillId="33" borderId="10" xfId="0" applyFont="1" applyFill="1" applyBorder="1" applyAlignment="1">
      <alignment horizontal="center" wrapText="1"/>
    </xf>
    <xf numFmtId="2" fontId="68" fillId="33" borderId="10" xfId="0" applyNumberFormat="1" applyFont="1" applyFill="1" applyBorder="1" applyAlignment="1">
      <alignment horizontal="center" wrapText="1"/>
    </xf>
    <xf numFmtId="1" fontId="68" fillId="33" borderId="13" xfId="0" applyNumberFormat="1" applyFont="1" applyFill="1" applyBorder="1" applyAlignment="1">
      <alignment horizontal="center" wrapText="1"/>
    </xf>
    <xf numFmtId="1" fontId="68" fillId="33" borderId="10" xfId="0" applyNumberFormat="1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66" fillId="33" borderId="0" xfId="0" applyFont="1" applyFill="1" applyBorder="1" applyAlignment="1">
      <alignment horizontal="right" vertical="center" wrapText="1"/>
    </xf>
    <xf numFmtId="0" fontId="70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 wrapText="1"/>
    </xf>
    <xf numFmtId="0" fontId="70" fillId="33" borderId="0" xfId="0" applyFont="1" applyFill="1" applyAlignment="1">
      <alignment wrapText="1"/>
    </xf>
    <xf numFmtId="0" fontId="70" fillId="33" borderId="14" xfId="0" applyFont="1" applyFill="1" applyBorder="1" applyAlignment="1">
      <alignment horizontal="right"/>
    </xf>
    <xf numFmtId="0" fontId="70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right"/>
    </xf>
    <xf numFmtId="2" fontId="68" fillId="33" borderId="11" xfId="0" applyNumberFormat="1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>
      <alignment vertical="center" textRotation="90"/>
    </xf>
    <xf numFmtId="0" fontId="72" fillId="33" borderId="0" xfId="0" applyFont="1" applyFill="1" applyBorder="1" applyAlignment="1">
      <alignment horizontal="right"/>
    </xf>
    <xf numFmtId="2" fontId="70" fillId="33" borderId="0" xfId="0" applyNumberFormat="1" applyFont="1" applyFill="1" applyBorder="1" applyAlignment="1">
      <alignment horizontal="center" wrapText="1"/>
    </xf>
    <xf numFmtId="0" fontId="71" fillId="33" borderId="0" xfId="0" applyFont="1" applyFill="1" applyBorder="1" applyAlignment="1">
      <alignment horizontal="center" textRotation="90"/>
    </xf>
    <xf numFmtId="0" fontId="70" fillId="33" borderId="0" xfId="0" applyFont="1" applyFill="1" applyBorder="1" applyAlignment="1">
      <alignment horizontal="right" wrapText="1"/>
    </xf>
    <xf numFmtId="0" fontId="70" fillId="33" borderId="0" xfId="0" applyFont="1" applyFill="1" applyAlignment="1">
      <alignment horizontal="right" wrapText="1"/>
    </xf>
    <xf numFmtId="0" fontId="70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/>
    </xf>
    <xf numFmtId="0" fontId="70" fillId="33" borderId="0" xfId="0" applyFont="1" applyFill="1" applyAlignment="1">
      <alignment horizontal="right" vertical="top"/>
    </xf>
    <xf numFmtId="0" fontId="73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 horizontal="right"/>
    </xf>
    <xf numFmtId="0" fontId="67" fillId="33" borderId="0" xfId="0" applyFont="1" applyFill="1" applyAlignment="1">
      <alignment horizontal="center" vertical="center"/>
    </xf>
    <xf numFmtId="0" fontId="70" fillId="35" borderId="0" xfId="0" applyFont="1" applyFill="1" applyBorder="1" applyAlignment="1" applyProtection="1">
      <alignment horizontal="center" vertical="center"/>
      <protection hidden="1" locked="0"/>
    </xf>
    <xf numFmtId="0" fontId="70" fillId="35" borderId="0" xfId="0" applyFont="1" applyFill="1" applyAlignment="1" applyProtection="1">
      <alignment horizontal="center" vertical="center"/>
      <protection hidden="1" locked="0"/>
    </xf>
    <xf numFmtId="0" fontId="69" fillId="33" borderId="15" xfId="0" applyFont="1" applyFill="1" applyBorder="1" applyAlignment="1">
      <alignment horizontal="right"/>
    </xf>
    <xf numFmtId="0" fontId="70" fillId="33" borderId="12" xfId="0" applyFont="1" applyFill="1" applyBorder="1" applyAlignment="1">
      <alignment horizontal="right"/>
    </xf>
    <xf numFmtId="0" fontId="69" fillId="35" borderId="10" xfId="0" applyFont="1" applyFill="1" applyBorder="1" applyAlignment="1" applyProtection="1">
      <alignment horizontal="center" vertical="center" wrapText="1"/>
      <protection hidden="1" locked="0"/>
    </xf>
    <xf numFmtId="0" fontId="69" fillId="35" borderId="10" xfId="0" applyFont="1" applyFill="1" applyBorder="1" applyAlignment="1" applyProtection="1">
      <alignment vertical="center" wrapText="1"/>
      <protection hidden="1" locked="0"/>
    </xf>
    <xf numFmtId="0" fontId="69" fillId="35" borderId="16" xfId="0" applyFont="1" applyFill="1" applyBorder="1" applyAlignment="1" applyProtection="1">
      <alignment horizontal="center" vertical="center" wrapText="1"/>
      <protection hidden="1" locked="0"/>
    </xf>
    <xf numFmtId="0" fontId="69" fillId="35" borderId="17" xfId="0" applyFont="1" applyFill="1" applyBorder="1" applyAlignment="1" applyProtection="1">
      <alignment vertical="center" wrapText="1"/>
      <protection hidden="1" locked="0"/>
    </xf>
    <xf numFmtId="0" fontId="69" fillId="35" borderId="15" xfId="0" applyFont="1" applyFill="1" applyBorder="1" applyAlignment="1" applyProtection="1">
      <alignment horizontal="center" vertical="center" wrapText="1"/>
      <protection hidden="1" locked="0"/>
    </xf>
    <xf numFmtId="0" fontId="69" fillId="35" borderId="11" xfId="0" applyFont="1" applyFill="1" applyBorder="1" applyAlignment="1" applyProtection="1">
      <alignment vertical="center" wrapText="1"/>
      <protection hidden="1" locked="0"/>
    </xf>
    <xf numFmtId="49" fontId="70" fillId="35" borderId="0" xfId="0" applyNumberFormat="1" applyFont="1" applyFill="1" applyAlignment="1" applyProtection="1">
      <alignment horizontal="center" vertical="center"/>
      <protection hidden="1" locked="0"/>
    </xf>
    <xf numFmtId="17" fontId="69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33" borderId="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4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 vertical="center" wrapText="1"/>
    </xf>
    <xf numFmtId="0" fontId="70" fillId="35" borderId="0" xfId="0" applyFont="1" applyFill="1" applyAlignment="1" applyProtection="1">
      <alignment horizontal="left" vertical="center"/>
      <protection hidden="1" locked="0"/>
    </xf>
    <xf numFmtId="0" fontId="67" fillId="33" borderId="0" xfId="0" applyFont="1" applyFill="1" applyBorder="1" applyAlignment="1">
      <alignment horizontal="right" vertical="center" wrapText="1"/>
    </xf>
    <xf numFmtId="0" fontId="70" fillId="33" borderId="0" xfId="0" applyFont="1" applyFill="1" applyAlignment="1">
      <alignment horizontal="right"/>
    </xf>
    <xf numFmtId="0" fontId="76" fillId="33" borderId="0" xfId="0" applyFont="1" applyFill="1" applyBorder="1" applyAlignment="1">
      <alignment horizontal="left" vertical="center" wrapText="1"/>
    </xf>
    <xf numFmtId="0" fontId="76" fillId="33" borderId="18" xfId="0" applyFont="1" applyFill="1" applyBorder="1" applyAlignment="1">
      <alignment horizontal="left" vertical="center" wrapText="1"/>
    </xf>
    <xf numFmtId="0" fontId="76" fillId="33" borderId="19" xfId="0" applyFont="1" applyFill="1" applyBorder="1" applyAlignment="1">
      <alignment horizontal="left" vertical="center" wrapText="1"/>
    </xf>
    <xf numFmtId="0" fontId="76" fillId="33" borderId="17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left"/>
    </xf>
    <xf numFmtId="0" fontId="77" fillId="33" borderId="14" xfId="0" applyFont="1" applyFill="1" applyBorder="1" applyAlignment="1">
      <alignment horizontal="left"/>
    </xf>
    <xf numFmtId="0" fontId="77" fillId="33" borderId="11" xfId="0" applyFont="1" applyFill="1" applyBorder="1" applyAlignment="1">
      <alignment horizontal="left"/>
    </xf>
    <xf numFmtId="0" fontId="68" fillId="33" borderId="13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left"/>
    </xf>
    <xf numFmtId="0" fontId="68" fillId="33" borderId="14" xfId="0" applyFont="1" applyFill="1" applyBorder="1" applyAlignment="1">
      <alignment horizontal="left"/>
    </xf>
    <xf numFmtId="0" fontId="68" fillId="33" borderId="11" xfId="0" applyFont="1" applyFill="1" applyBorder="1" applyAlignment="1">
      <alignment horizontal="left"/>
    </xf>
    <xf numFmtId="0" fontId="73" fillId="33" borderId="12" xfId="0" applyFont="1" applyFill="1" applyBorder="1" applyAlignment="1">
      <alignment horizontal="center" vertical="center" textRotation="90" wrapText="1"/>
    </xf>
    <xf numFmtId="0" fontId="73" fillId="33" borderId="15" xfId="0" applyFont="1" applyFill="1" applyBorder="1" applyAlignment="1">
      <alignment horizontal="center" vertical="center" textRotation="90" wrapText="1"/>
    </xf>
    <xf numFmtId="0" fontId="70" fillId="33" borderId="13" xfId="0" applyFont="1" applyFill="1" applyBorder="1" applyAlignment="1">
      <alignment horizontal="left"/>
    </xf>
    <xf numFmtId="0" fontId="70" fillId="33" borderId="14" xfId="0" applyFont="1" applyFill="1" applyBorder="1" applyAlignment="1">
      <alignment horizontal="left"/>
    </xf>
    <xf numFmtId="0" fontId="70" fillId="33" borderId="11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 textRotation="90"/>
    </xf>
    <xf numFmtId="0" fontId="70" fillId="33" borderId="0" xfId="0" applyFont="1" applyFill="1" applyBorder="1" applyAlignment="1">
      <alignment horizontal="left"/>
    </xf>
    <xf numFmtId="0" fontId="78" fillId="33" borderId="0" xfId="0" applyFont="1" applyFill="1" applyBorder="1" applyAlignment="1">
      <alignment horizontal="left"/>
    </xf>
    <xf numFmtId="0" fontId="67" fillId="33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57150</xdr:rowOff>
    </xdr:from>
    <xdr:to>
      <xdr:col>12</xdr:col>
      <xdr:colOff>9525</xdr:colOff>
      <xdr:row>5</xdr:row>
      <xdr:rowOff>123825</xdr:rowOff>
    </xdr:to>
    <xdr:sp>
      <xdr:nvSpPr>
        <xdr:cNvPr id="1" name="สี่เหลี่ยมผืนผ้า 33"/>
        <xdr:cNvSpPr>
          <a:spLocks/>
        </xdr:cNvSpPr>
      </xdr:nvSpPr>
      <xdr:spPr>
        <a:xfrm>
          <a:off x="28575" y="409575"/>
          <a:ext cx="9782175" cy="2133600"/>
        </a:xfrm>
        <a:prstGeom prst="rect">
          <a:avLst/>
        </a:prstGeom>
        <a:noFill/>
        <a:ln w="158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14</xdr:col>
      <xdr:colOff>9525</xdr:colOff>
      <xdr:row>17</xdr:row>
      <xdr:rowOff>200025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848850" y="3495675"/>
          <a:ext cx="1752600" cy="2400300"/>
        </a:xfrm>
        <a:prstGeom prst="rect">
          <a:avLst/>
        </a:prstGeom>
        <a:solidFill>
          <a:srgbClr val="D9D9D9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เกณฑ์คะแนนการประเมินการนำไปใช้ประโยชน์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ปานกลาง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2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ไปใช้ประโยชน์ในงานได้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น้อยมาก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14</xdr:col>
      <xdr:colOff>9525</xdr:colOff>
      <xdr:row>8</xdr:row>
      <xdr:rowOff>266700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848850" y="409575"/>
          <a:ext cx="1752600" cy="3067050"/>
        </a:xfrm>
        <a:prstGeom prst="rect">
          <a:avLst/>
        </a:prstGeom>
        <a:solidFill>
          <a:srgbClr val="D9D9D9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เกณฑ์คะแนนการประเมินความรู้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/ทักษะ/คุณลักษณะ</a:t>
          </a:r>
          <a:r>
            <a:rPr lang="en-US" cap="none" sz="10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ก่อน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</a:t>
          </a:r>
          <a:r>
            <a:rPr lang="en-US" cap="none" sz="10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หลัง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การพัฒนา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= 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= 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ปานกลาง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คุณลักษณะในระดับ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</a:t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12</xdr:col>
      <xdr:colOff>9525</xdr:colOff>
      <xdr:row>5</xdr:row>
      <xdr:rowOff>123825</xdr:rowOff>
    </xdr:to>
    <xdr:sp>
      <xdr:nvSpPr>
        <xdr:cNvPr id="4" name="สี่เหลี่ยมผืนผ้า 37"/>
        <xdr:cNvSpPr>
          <a:spLocks/>
        </xdr:cNvSpPr>
      </xdr:nvSpPr>
      <xdr:spPr>
        <a:xfrm>
          <a:off x="28575" y="409575"/>
          <a:ext cx="9782175" cy="2133600"/>
        </a:xfrm>
        <a:prstGeom prst="rect">
          <a:avLst/>
        </a:prstGeom>
        <a:noFill/>
        <a:ln w="158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14</xdr:col>
      <xdr:colOff>9525</xdr:colOff>
      <xdr:row>17</xdr:row>
      <xdr:rowOff>200025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9848850" y="3495675"/>
          <a:ext cx="1752600" cy="2400300"/>
        </a:xfrm>
        <a:prstGeom prst="rect">
          <a:avLst/>
        </a:prstGeom>
        <a:solidFill>
          <a:srgbClr val="D9D9D9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เกณฑ์คะแนนการประเมินการนำไปใช้ประโยชน์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ปานกลาง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2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ที่พัฒนาไปใช้ประโยชน์ในงานได้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นำความรู้ฯ ไปใช้ประโยชน์ในงานได้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น้อยมาก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14</xdr:col>
      <xdr:colOff>9525</xdr:colOff>
      <xdr:row>8</xdr:row>
      <xdr:rowOff>266700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9848850" y="409575"/>
          <a:ext cx="1752600" cy="3067050"/>
        </a:xfrm>
        <a:prstGeom prst="rect">
          <a:avLst/>
        </a:prstGeom>
        <a:solidFill>
          <a:srgbClr val="D9D9D9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*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เกณฑ์คะแนนการประเมินความรู้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/ทักษะ/คุณลักษณะ</a:t>
          </a:r>
          <a:r>
            <a:rPr lang="en-US" cap="none" sz="10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ก่อน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</a:t>
          </a:r>
          <a:r>
            <a:rPr lang="en-US" cap="none" sz="10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หลัง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การพัฒนา</a:t>
          </a:r>
          <a:r>
            <a:rPr lang="en-US" cap="none" sz="1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</a:t>
          </a:r>
          <a:r>
            <a:rPr lang="en-US" cap="none" sz="1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= 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= 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ดี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ปานกลาง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=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มีความรู้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ทักษะ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คุณลักษณะในระดับ</a:t>
          </a:r>
          <a:r>
            <a:rPr lang="en-US" cap="none" sz="9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น้อยมาก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</a:t>
          </a:r>
        </a:p>
      </xdr:txBody>
    </xdr:sp>
    <xdr:clientData/>
  </xdr:twoCellAnchor>
  <xdr:oneCellAnchor>
    <xdr:from>
      <xdr:col>12</xdr:col>
      <xdr:colOff>9525</xdr:colOff>
      <xdr:row>0</xdr:row>
      <xdr:rowOff>95250</xdr:rowOff>
    </xdr:from>
    <xdr:ext cx="1752600" cy="352425"/>
    <xdr:sp>
      <xdr:nvSpPr>
        <xdr:cNvPr id="7" name="Text Box 6"/>
        <xdr:cNvSpPr txBox="1">
          <a:spLocks noChangeArrowheads="1"/>
        </xdr:cNvSpPr>
      </xdr:nvSpPr>
      <xdr:spPr>
        <a:xfrm>
          <a:off x="9810750" y="95250"/>
          <a:ext cx="1752600" cy="3524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แบบฟอร์ม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IDP: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90" zoomScaleSheetLayoutView="90" workbookViewId="0" topLeftCell="A1">
      <selection activeCell="P5" sqref="P5"/>
    </sheetView>
  </sheetViews>
  <sheetFormatPr defaultColWidth="9.140625" defaultRowHeight="15"/>
  <cols>
    <col min="1" max="1" width="5.140625" style="0" customWidth="1"/>
    <col min="2" max="2" width="19.140625" style="0" customWidth="1"/>
    <col min="3" max="3" width="9.140625" style="0" customWidth="1"/>
    <col min="4" max="4" width="20.00390625" style="0" customWidth="1"/>
    <col min="5" max="5" width="17.8515625" style="0" customWidth="1"/>
    <col min="6" max="7" width="10.140625" style="0" customWidth="1"/>
    <col min="8" max="8" width="13.00390625" style="0" customWidth="1"/>
    <col min="9" max="9" width="7.57421875" style="0" customWidth="1"/>
    <col min="10" max="10" width="15.421875" style="0" customWidth="1"/>
    <col min="11" max="11" width="12.00390625" style="0" customWidth="1"/>
    <col min="12" max="12" width="7.421875" style="0" customWidth="1"/>
    <col min="13" max="13" width="13.140625" style="0" customWidth="1"/>
    <col min="14" max="14" width="13.7109375" style="0" customWidth="1"/>
  </cols>
  <sheetData>
    <row r="1" spans="1:14" ht="27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2"/>
      <c r="N1" s="33"/>
    </row>
    <row r="2" spans="1:14" ht="27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2"/>
    </row>
    <row r="3" spans="1:14" ht="24">
      <c r="A3" s="35"/>
      <c r="B3" s="56" t="s">
        <v>9</v>
      </c>
      <c r="C3" s="56"/>
      <c r="D3" s="36" t="s">
        <v>0</v>
      </c>
      <c r="E3" s="57" t="s">
        <v>51</v>
      </c>
      <c r="F3" s="57"/>
      <c r="G3" s="57"/>
      <c r="H3" s="57"/>
      <c r="I3" s="57"/>
      <c r="J3" s="57"/>
      <c r="K3" s="57"/>
      <c r="L3" s="12"/>
      <c r="M3" s="12"/>
      <c r="N3" s="12"/>
    </row>
    <row r="4" spans="1:14" ht="24">
      <c r="A4" s="35"/>
      <c r="B4" s="56"/>
      <c r="C4" s="56"/>
      <c r="D4" s="16"/>
      <c r="E4" s="16"/>
      <c r="F4" s="16"/>
      <c r="G4" s="16"/>
      <c r="H4" s="16"/>
      <c r="I4" s="16"/>
      <c r="J4" s="16"/>
      <c r="K4" s="16"/>
      <c r="L4" s="12"/>
      <c r="M4" s="12"/>
      <c r="N4" s="12"/>
    </row>
    <row r="5" spans="1:14" ht="87">
      <c r="A5" s="35"/>
      <c r="B5" s="56"/>
      <c r="C5" s="56"/>
      <c r="D5" s="53" t="s">
        <v>7</v>
      </c>
      <c r="E5" s="38">
        <v>36</v>
      </c>
      <c r="F5" s="58" t="s">
        <v>6</v>
      </c>
      <c r="G5" s="58"/>
      <c r="H5" s="39">
        <v>25</v>
      </c>
      <c r="I5" s="16"/>
      <c r="J5" s="37" t="s">
        <v>22</v>
      </c>
      <c r="K5" s="48" t="s">
        <v>47</v>
      </c>
      <c r="L5" s="12"/>
      <c r="M5" s="12"/>
      <c r="N5" s="12"/>
    </row>
    <row r="6" spans="1:14" ht="18.75">
      <c r="A6" s="59"/>
      <c r="B6" s="59"/>
      <c r="C6" s="12"/>
      <c r="D6" s="13"/>
      <c r="E6" s="14"/>
      <c r="F6" s="13"/>
      <c r="G6" s="14"/>
      <c r="H6" s="12"/>
      <c r="I6" s="12"/>
      <c r="J6" s="12"/>
      <c r="K6" s="12"/>
      <c r="L6" s="12"/>
      <c r="M6" s="12"/>
      <c r="N6" s="12"/>
    </row>
    <row r="7" spans="1:14" ht="21.75">
      <c r="A7" s="15"/>
      <c r="B7" s="60" t="s">
        <v>10</v>
      </c>
      <c r="C7" s="60"/>
      <c r="D7" s="60"/>
      <c r="E7" s="61"/>
      <c r="F7" s="64" t="s">
        <v>14</v>
      </c>
      <c r="G7" s="64"/>
      <c r="H7" s="64"/>
      <c r="I7" s="64"/>
      <c r="J7" s="65" t="s">
        <v>13</v>
      </c>
      <c r="K7" s="66"/>
      <c r="L7" s="67"/>
      <c r="M7" s="12"/>
      <c r="N7" s="12"/>
    </row>
    <row r="8" spans="1:14" ht="21.75">
      <c r="A8" s="16"/>
      <c r="B8" s="62"/>
      <c r="C8" s="62"/>
      <c r="D8" s="62"/>
      <c r="E8" s="63"/>
      <c r="F8" s="68" t="s">
        <v>39</v>
      </c>
      <c r="G8" s="69"/>
      <c r="H8" s="70"/>
      <c r="I8" s="6">
        <f>COUNTIF($E$29:$E$63,"ความรู้/ทักษะเฉพาะทางในสายงาน")</f>
        <v>23</v>
      </c>
      <c r="J8" s="71" t="s">
        <v>2</v>
      </c>
      <c r="K8" s="72"/>
      <c r="L8" s="6">
        <f>IF(COUNTA($K$33:$K$63)=0,COUNTIF($H$29:$H$63,"หน่วยงานกรมฯจัดอบรมเอง"),COUNTIF($K$33:$K$63,"หน่วยงานกรมฯจัดอบรมเอง"))</f>
        <v>19</v>
      </c>
      <c r="M8" s="12"/>
      <c r="N8" s="12"/>
    </row>
    <row r="9" spans="1:14" ht="21.75">
      <c r="A9" s="17"/>
      <c r="B9" s="73" t="s">
        <v>8</v>
      </c>
      <c r="C9" s="74"/>
      <c r="D9" s="74"/>
      <c r="E9" s="75"/>
      <c r="F9" s="76" t="s">
        <v>35</v>
      </c>
      <c r="G9" s="77"/>
      <c r="H9" s="78"/>
      <c r="I9" s="6">
        <f>COUNTIF($E$29:$E$63,"ภาษา")</f>
        <v>0</v>
      </c>
      <c r="J9" s="71" t="s">
        <v>11</v>
      </c>
      <c r="K9" s="72"/>
      <c r="L9" s="6">
        <f>IF(COUNTA($K$33:$K$63)=0,COUNTIF($H$29:$H$63,"ส่งไปอบรมหน่วยงานอื่น"),COUNTIF($K$33:$K$63,"ส่งไปอบรมหน่วยงานอื่น"))</f>
        <v>0</v>
      </c>
      <c r="M9" s="18"/>
      <c r="N9" s="18"/>
    </row>
    <row r="10" spans="1:14" ht="21.75">
      <c r="A10" s="79" t="s">
        <v>3</v>
      </c>
      <c r="B10" s="7" t="s">
        <v>5</v>
      </c>
      <c r="C10" s="8">
        <f>COUNTIF($C$29:$C$63,"ข้าราชการ")</f>
        <v>16</v>
      </c>
      <c r="D10" s="41" t="s">
        <v>38</v>
      </c>
      <c r="E10" s="10">
        <f>COUNTIF($C$29:$C$63,"พนักงานราชการ")</f>
        <v>7</v>
      </c>
      <c r="F10" s="81" t="s">
        <v>40</v>
      </c>
      <c r="G10" s="82"/>
      <c r="H10" s="83"/>
      <c r="I10" s="6">
        <f>COUNTIF($E$29:$E$63,"ภาวะผู้นำ/คุณธรรม/จริยธรรม")</f>
        <v>0</v>
      </c>
      <c r="J10" s="71" t="s">
        <v>20</v>
      </c>
      <c r="K10" s="72"/>
      <c r="L10" s="6">
        <f>IF(COUNTA($K$33:$K$63)=0,COUNTIF($H$29:$H$63,"E-learning"),COUNTIF($K$33:$K$63,"E-learning"))</f>
        <v>0</v>
      </c>
      <c r="M10" s="18"/>
      <c r="N10" s="18"/>
    </row>
    <row r="11" spans="1:14" ht="21.75">
      <c r="A11" s="80"/>
      <c r="B11" s="40" t="s">
        <v>48</v>
      </c>
      <c r="C11" s="9">
        <f>$C$10/$E$5*100</f>
        <v>44.44444444444444</v>
      </c>
      <c r="D11" s="40" t="s">
        <v>49</v>
      </c>
      <c r="E11" s="9">
        <f>$E$10/$H$5*100</f>
        <v>28.000000000000004</v>
      </c>
      <c r="F11" s="76" t="s">
        <v>32</v>
      </c>
      <c r="G11" s="77"/>
      <c r="H11" s="78"/>
      <c r="I11" s="6">
        <f>COUNTIF($E$29:$E$63,"จิตอาสา/บริการ")</f>
        <v>0</v>
      </c>
      <c r="J11" s="71" t="s">
        <v>21</v>
      </c>
      <c r="K11" s="72"/>
      <c r="L11" s="6">
        <f>IF(COUNTA($K$33:$K$63)=0,COUNTIF($H$29:$H$63,"ชุมชนนักปฏิบัติ"),COUNTIF($K$33:$K$63,"ชุมชนนักปฏิบัติ"))</f>
        <v>0</v>
      </c>
      <c r="M11" s="18"/>
      <c r="N11" s="18"/>
    </row>
    <row r="12" spans="1:14" ht="21.75">
      <c r="A12" s="16"/>
      <c r="B12" s="19"/>
      <c r="C12" s="20"/>
      <c r="D12" s="21"/>
      <c r="E12" s="22"/>
      <c r="F12" s="76" t="s">
        <v>33</v>
      </c>
      <c r="G12" s="77"/>
      <c r="H12" s="78"/>
      <c r="I12" s="6">
        <f>COUNTIF($E$29:$E$63,"ความรับผิดชอบ/ซื่อสัตย์สุจริต")</f>
        <v>0</v>
      </c>
      <c r="J12" s="84" t="s">
        <v>45</v>
      </c>
      <c r="K12" s="84"/>
      <c r="L12" s="6">
        <f>IF(COUNTA($K$33:$K$63)=0,COUNTIF($H$29:$H$63,"อื่นๆ"),COUNTIF($K$33:$K$63,"อื่นๆ"))</f>
        <v>0</v>
      </c>
      <c r="M12" s="18"/>
      <c r="N12" s="18"/>
    </row>
    <row r="13" spans="1:14" ht="21.75">
      <c r="A13" s="85" t="s">
        <v>4</v>
      </c>
      <c r="B13" s="7" t="s">
        <v>17</v>
      </c>
      <c r="C13" s="8">
        <v>19</v>
      </c>
      <c r="D13" s="7" t="s">
        <v>18</v>
      </c>
      <c r="E13" s="11">
        <v>13</v>
      </c>
      <c r="F13" s="76" t="s">
        <v>34</v>
      </c>
      <c r="G13" s="77"/>
      <c r="H13" s="78"/>
      <c r="I13" s="6">
        <f>COUNTIF($E$29:$E$63,"ทำงานเป็นทีม")</f>
        <v>0</v>
      </c>
      <c r="J13" s="86"/>
      <c r="K13" s="86"/>
      <c r="L13" s="23"/>
      <c r="M13" s="18"/>
      <c r="N13" s="18"/>
    </row>
    <row r="14" spans="1:14" ht="21.75">
      <c r="A14" s="85"/>
      <c r="B14" s="40" t="s">
        <v>50</v>
      </c>
      <c r="C14" s="9">
        <f>$C$13/$E$5*100</f>
        <v>52.77777777777778</v>
      </c>
      <c r="D14" s="40" t="s">
        <v>49</v>
      </c>
      <c r="E14" s="9">
        <f>$E$13/$H$5*100</f>
        <v>52</v>
      </c>
      <c r="F14" s="81" t="s">
        <v>41</v>
      </c>
      <c r="G14" s="82"/>
      <c r="H14" s="83"/>
      <c r="I14" s="6">
        <f>COUNTIF($E$29:$E$63,"คิดค้น/พัฒนาและประยุกต์ใช้นวัตกรรมใหม่ๆ")</f>
        <v>0</v>
      </c>
      <c r="J14" s="87"/>
      <c r="K14" s="87"/>
      <c r="L14" s="23"/>
      <c r="M14" s="18"/>
      <c r="N14" s="18"/>
    </row>
    <row r="15" spans="1:14" ht="21.75">
      <c r="A15" s="24"/>
      <c r="B15" s="25"/>
      <c r="C15" s="26"/>
      <c r="D15" s="25"/>
      <c r="E15" s="26"/>
      <c r="F15" s="76" t="s">
        <v>42</v>
      </c>
      <c r="G15" s="77"/>
      <c r="H15" s="78"/>
      <c r="I15" s="6">
        <f>COUNTIF($E$29:$E$63,"กฎหมาย/กฎระเบียบในการปฏิบัติงาน")</f>
        <v>0</v>
      </c>
      <c r="J15" s="86"/>
      <c r="K15" s="86"/>
      <c r="L15" s="23"/>
      <c r="M15" s="18"/>
      <c r="N15" s="18"/>
    </row>
    <row r="16" spans="1:14" ht="21.75">
      <c r="A16" s="27"/>
      <c r="B16" s="28"/>
      <c r="C16" s="26"/>
      <c r="D16" s="28"/>
      <c r="E16" s="26"/>
      <c r="F16" s="76" t="s">
        <v>43</v>
      </c>
      <c r="G16" s="77"/>
      <c r="H16" s="78"/>
      <c r="I16" s="6">
        <f>COUNTIF($E$29:$E$63,"การใช้เทคโนโลยี")</f>
        <v>0</v>
      </c>
      <c r="J16" s="50"/>
      <c r="K16" s="50"/>
      <c r="L16" s="23"/>
      <c r="M16" s="18"/>
      <c r="N16" s="18"/>
    </row>
    <row r="17" spans="1:14" ht="21.75">
      <c r="A17" s="17"/>
      <c r="B17" s="29"/>
      <c r="C17" s="18"/>
      <c r="D17" s="28"/>
      <c r="E17" s="18"/>
      <c r="F17" s="76" t="s">
        <v>44</v>
      </c>
      <c r="G17" s="77"/>
      <c r="H17" s="78"/>
      <c r="I17" s="6">
        <f>COUNTIF($E$29:$E$63,"ทักษะการคิด")</f>
        <v>0</v>
      </c>
      <c r="J17" s="86"/>
      <c r="K17" s="86"/>
      <c r="L17" s="23"/>
      <c r="M17" s="18"/>
      <c r="N17" s="18"/>
    </row>
    <row r="18" spans="1:14" ht="17.25">
      <c r="A18" s="17"/>
      <c r="B18" s="29"/>
      <c r="C18" s="18"/>
      <c r="D18" s="29"/>
      <c r="E18" s="18"/>
      <c r="F18" s="30"/>
      <c r="G18" s="31"/>
      <c r="H18" s="30"/>
      <c r="I18" s="50"/>
      <c r="J18" s="50"/>
      <c r="K18" s="23"/>
      <c r="L18" s="18"/>
      <c r="M18" s="18"/>
      <c r="N18" s="18"/>
    </row>
    <row r="19" spans="1:14" s="54" customFormat="1" ht="21.75">
      <c r="A19" s="17"/>
      <c r="B19" s="29"/>
      <c r="C19" s="18"/>
      <c r="D19" s="64" t="s">
        <v>36</v>
      </c>
      <c r="E19" s="64"/>
      <c r="F19" s="64"/>
      <c r="G19" s="64"/>
      <c r="H19" s="64"/>
      <c r="I19" s="88"/>
      <c r="J19" s="89" t="s">
        <v>46</v>
      </c>
      <c r="K19" s="90"/>
      <c r="L19" s="90"/>
      <c r="M19" s="90"/>
      <c r="N19" s="90"/>
    </row>
    <row r="20" spans="1:14" s="54" customFormat="1" ht="152.25">
      <c r="A20" s="51" t="s">
        <v>1</v>
      </c>
      <c r="B20" s="51" t="s">
        <v>31</v>
      </c>
      <c r="C20" s="51" t="s">
        <v>23</v>
      </c>
      <c r="D20" s="51" t="s">
        <v>16</v>
      </c>
      <c r="E20" s="51" t="s">
        <v>24</v>
      </c>
      <c r="F20" s="51" t="s">
        <v>29</v>
      </c>
      <c r="G20" s="1" t="s">
        <v>27</v>
      </c>
      <c r="H20" s="51" t="s">
        <v>25</v>
      </c>
      <c r="I20" s="52" t="s">
        <v>12</v>
      </c>
      <c r="J20" s="5" t="s">
        <v>15</v>
      </c>
      <c r="K20" s="4" t="s">
        <v>26</v>
      </c>
      <c r="L20" s="3" t="s">
        <v>28</v>
      </c>
      <c r="M20" s="2" t="s">
        <v>30</v>
      </c>
      <c r="N20" s="2" t="s">
        <v>19</v>
      </c>
    </row>
    <row r="21" spans="1:14" s="54" customFormat="1" ht="112.5">
      <c r="A21" s="42">
        <v>1</v>
      </c>
      <c r="B21" s="43" t="s">
        <v>90</v>
      </c>
      <c r="C21" s="42" t="s">
        <v>53</v>
      </c>
      <c r="D21" s="43" t="s">
        <v>81</v>
      </c>
      <c r="E21" s="43" t="s">
        <v>55</v>
      </c>
      <c r="F21" s="42">
        <v>3</v>
      </c>
      <c r="G21" s="42">
        <v>3</v>
      </c>
      <c r="H21" s="43" t="s">
        <v>56</v>
      </c>
      <c r="I21" s="44" t="s">
        <v>82</v>
      </c>
      <c r="J21" s="43" t="s">
        <v>81</v>
      </c>
      <c r="K21" s="45" t="s">
        <v>56</v>
      </c>
      <c r="L21" s="42">
        <v>4</v>
      </c>
      <c r="M21" s="42">
        <v>4</v>
      </c>
      <c r="N21" s="42">
        <v>5</v>
      </c>
    </row>
    <row r="22" spans="1:14" s="54" customFormat="1" ht="112.5">
      <c r="A22" s="42">
        <v>2</v>
      </c>
      <c r="B22" s="43" t="s">
        <v>83</v>
      </c>
      <c r="C22" s="42" t="s">
        <v>53</v>
      </c>
      <c r="D22" s="43" t="s">
        <v>81</v>
      </c>
      <c r="E22" s="43" t="s">
        <v>55</v>
      </c>
      <c r="F22" s="42">
        <v>3</v>
      </c>
      <c r="G22" s="42">
        <v>3</v>
      </c>
      <c r="H22" s="43" t="s">
        <v>56</v>
      </c>
      <c r="I22" s="44" t="s">
        <v>82</v>
      </c>
      <c r="J22" s="43" t="s">
        <v>81</v>
      </c>
      <c r="K22" s="45" t="s">
        <v>56</v>
      </c>
      <c r="L22" s="42">
        <v>4</v>
      </c>
      <c r="M22" s="42">
        <v>4</v>
      </c>
      <c r="N22" s="42">
        <v>5</v>
      </c>
    </row>
    <row r="23" spans="1:14" s="54" customFormat="1" ht="112.5">
      <c r="A23" s="42">
        <v>3</v>
      </c>
      <c r="B23" s="43" t="s">
        <v>84</v>
      </c>
      <c r="C23" s="42" t="s">
        <v>65</v>
      </c>
      <c r="D23" s="43" t="s">
        <v>81</v>
      </c>
      <c r="E23" s="43" t="s">
        <v>55</v>
      </c>
      <c r="F23" s="42">
        <v>3</v>
      </c>
      <c r="G23" s="42">
        <v>3</v>
      </c>
      <c r="H23" s="43" t="s">
        <v>56</v>
      </c>
      <c r="I23" s="44" t="s">
        <v>82</v>
      </c>
      <c r="J23" s="43" t="s">
        <v>81</v>
      </c>
      <c r="K23" s="45" t="s">
        <v>56</v>
      </c>
      <c r="L23" s="42">
        <v>4</v>
      </c>
      <c r="M23" s="42">
        <v>4</v>
      </c>
      <c r="N23" s="42">
        <v>4</v>
      </c>
    </row>
    <row r="24" spans="1:14" s="54" customFormat="1" ht="112.5">
      <c r="A24" s="42">
        <v>4</v>
      </c>
      <c r="B24" s="43" t="s">
        <v>85</v>
      </c>
      <c r="C24" s="42" t="s">
        <v>65</v>
      </c>
      <c r="D24" s="43" t="s">
        <v>81</v>
      </c>
      <c r="E24" s="43" t="s">
        <v>55</v>
      </c>
      <c r="F24" s="42">
        <v>3</v>
      </c>
      <c r="G24" s="42">
        <v>3</v>
      </c>
      <c r="H24" s="43" t="s">
        <v>56</v>
      </c>
      <c r="I24" s="44" t="s">
        <v>82</v>
      </c>
      <c r="J24" s="43" t="s">
        <v>81</v>
      </c>
      <c r="K24" s="45" t="s">
        <v>56</v>
      </c>
      <c r="L24" s="42">
        <v>4</v>
      </c>
      <c r="M24" s="42">
        <v>4</v>
      </c>
      <c r="N24" s="42">
        <v>4</v>
      </c>
    </row>
    <row r="25" spans="1:14" s="54" customFormat="1" ht="112.5">
      <c r="A25" s="42">
        <v>5</v>
      </c>
      <c r="B25" s="43" t="s">
        <v>86</v>
      </c>
      <c r="C25" s="42" t="s">
        <v>65</v>
      </c>
      <c r="D25" s="43" t="s">
        <v>81</v>
      </c>
      <c r="E25" s="43" t="s">
        <v>55</v>
      </c>
      <c r="F25" s="42">
        <v>3</v>
      </c>
      <c r="G25" s="42">
        <v>3</v>
      </c>
      <c r="H25" s="43" t="s">
        <v>56</v>
      </c>
      <c r="I25" s="44" t="s">
        <v>82</v>
      </c>
      <c r="J25" s="43" t="s">
        <v>81</v>
      </c>
      <c r="K25" s="45" t="s">
        <v>56</v>
      </c>
      <c r="L25" s="42">
        <v>4</v>
      </c>
      <c r="M25" s="42">
        <v>4</v>
      </c>
      <c r="N25" s="42">
        <v>4</v>
      </c>
    </row>
    <row r="26" spans="1:14" s="54" customFormat="1" ht="112.5">
      <c r="A26" s="42">
        <v>6</v>
      </c>
      <c r="B26" s="43" t="s">
        <v>87</v>
      </c>
      <c r="C26" s="42" t="s">
        <v>65</v>
      </c>
      <c r="D26" s="43" t="s">
        <v>81</v>
      </c>
      <c r="E26" s="43" t="s">
        <v>55</v>
      </c>
      <c r="F26" s="42">
        <v>3</v>
      </c>
      <c r="G26" s="42">
        <v>3</v>
      </c>
      <c r="H26" s="43" t="s">
        <v>56</v>
      </c>
      <c r="I26" s="44" t="s">
        <v>82</v>
      </c>
      <c r="J26" s="43" t="s">
        <v>81</v>
      </c>
      <c r="K26" s="43" t="s">
        <v>56</v>
      </c>
      <c r="L26" s="42">
        <v>4</v>
      </c>
      <c r="M26" s="42">
        <v>4</v>
      </c>
      <c r="N26" s="42">
        <v>4</v>
      </c>
    </row>
    <row r="27" spans="1:14" s="54" customFormat="1" ht="112.5">
      <c r="A27" s="42">
        <v>7</v>
      </c>
      <c r="B27" s="43" t="s">
        <v>88</v>
      </c>
      <c r="C27" s="42" t="s">
        <v>65</v>
      </c>
      <c r="D27" s="43" t="s">
        <v>81</v>
      </c>
      <c r="E27" s="43" t="s">
        <v>55</v>
      </c>
      <c r="F27" s="42">
        <v>3</v>
      </c>
      <c r="G27" s="42">
        <v>3</v>
      </c>
      <c r="H27" s="43" t="s">
        <v>56</v>
      </c>
      <c r="I27" s="44" t="s">
        <v>82</v>
      </c>
      <c r="J27" s="43" t="s">
        <v>81</v>
      </c>
      <c r="K27" s="45" t="s">
        <v>56</v>
      </c>
      <c r="L27" s="42">
        <v>4</v>
      </c>
      <c r="M27" s="42">
        <v>4</v>
      </c>
      <c r="N27" s="42">
        <v>4</v>
      </c>
    </row>
    <row r="28" spans="1:14" s="54" customFormat="1" ht="112.5">
      <c r="A28" s="42">
        <v>8</v>
      </c>
      <c r="B28" s="43" t="s">
        <v>89</v>
      </c>
      <c r="C28" s="42" t="s">
        <v>65</v>
      </c>
      <c r="D28" s="43" t="s">
        <v>81</v>
      </c>
      <c r="E28" s="43" t="s">
        <v>55</v>
      </c>
      <c r="F28" s="42">
        <v>3</v>
      </c>
      <c r="G28" s="42">
        <v>3</v>
      </c>
      <c r="H28" s="43" t="s">
        <v>56</v>
      </c>
      <c r="I28" s="44" t="s">
        <v>82</v>
      </c>
      <c r="J28" s="43" t="s">
        <v>81</v>
      </c>
      <c r="K28" s="45" t="s">
        <v>56</v>
      </c>
      <c r="L28" s="42">
        <v>4</v>
      </c>
      <c r="M28" s="42">
        <v>4</v>
      </c>
      <c r="N28" s="42">
        <v>4</v>
      </c>
    </row>
    <row r="29" spans="1:14" s="54" customFormat="1" ht="187.5">
      <c r="A29" s="42">
        <v>9</v>
      </c>
      <c r="B29" s="43" t="s">
        <v>69</v>
      </c>
      <c r="C29" s="42" t="s">
        <v>53</v>
      </c>
      <c r="D29" s="43" t="s">
        <v>68</v>
      </c>
      <c r="E29" s="43" t="s">
        <v>55</v>
      </c>
      <c r="F29" s="42">
        <v>3</v>
      </c>
      <c r="G29" s="42">
        <v>3</v>
      </c>
      <c r="H29" s="43" t="s">
        <v>56</v>
      </c>
      <c r="I29" s="49">
        <v>22706</v>
      </c>
      <c r="J29" s="43" t="s">
        <v>68</v>
      </c>
      <c r="K29" s="45" t="s">
        <v>56</v>
      </c>
      <c r="L29" s="42">
        <v>5</v>
      </c>
      <c r="M29" s="42">
        <v>5</v>
      </c>
      <c r="N29" s="42">
        <v>5</v>
      </c>
    </row>
    <row r="30" spans="1:14" s="54" customFormat="1" ht="187.5">
      <c r="A30" s="42">
        <v>10</v>
      </c>
      <c r="B30" s="43" t="s">
        <v>70</v>
      </c>
      <c r="C30" s="42" t="s">
        <v>53</v>
      </c>
      <c r="D30" s="43" t="s">
        <v>68</v>
      </c>
      <c r="E30" s="43" t="s">
        <v>55</v>
      </c>
      <c r="F30" s="42">
        <v>3</v>
      </c>
      <c r="G30" s="42">
        <v>3</v>
      </c>
      <c r="H30" s="43" t="s">
        <v>56</v>
      </c>
      <c r="I30" s="49">
        <v>22706</v>
      </c>
      <c r="J30" s="43" t="s">
        <v>68</v>
      </c>
      <c r="K30" s="42"/>
      <c r="L30" s="42">
        <v>5</v>
      </c>
      <c r="M30" s="42">
        <v>5</v>
      </c>
      <c r="N30" s="42">
        <v>5</v>
      </c>
    </row>
    <row r="31" spans="1:14" s="54" customFormat="1" ht="131.25">
      <c r="A31" s="42">
        <v>11</v>
      </c>
      <c r="B31" s="43" t="s">
        <v>71</v>
      </c>
      <c r="C31" s="42" t="s">
        <v>53</v>
      </c>
      <c r="D31" s="43" t="s">
        <v>68</v>
      </c>
      <c r="E31" s="43" t="s">
        <v>55</v>
      </c>
      <c r="F31" s="42">
        <v>3</v>
      </c>
      <c r="G31" s="42">
        <v>3</v>
      </c>
      <c r="H31" s="43" t="s">
        <v>56</v>
      </c>
      <c r="I31" s="49">
        <v>22706</v>
      </c>
      <c r="J31" s="43"/>
      <c r="K31" s="45" t="s">
        <v>56</v>
      </c>
      <c r="L31" s="42">
        <v>5</v>
      </c>
      <c r="M31" s="42">
        <v>5</v>
      </c>
      <c r="N31" s="42">
        <v>5</v>
      </c>
    </row>
    <row r="32" spans="1:14" s="54" customFormat="1" ht="131.25">
      <c r="A32" s="42">
        <v>12</v>
      </c>
      <c r="B32" s="43" t="s">
        <v>72</v>
      </c>
      <c r="C32" s="42" t="s">
        <v>53</v>
      </c>
      <c r="D32" s="43" t="s">
        <v>68</v>
      </c>
      <c r="E32" s="43" t="s">
        <v>55</v>
      </c>
      <c r="F32" s="42">
        <v>3</v>
      </c>
      <c r="G32" s="42">
        <v>3</v>
      </c>
      <c r="H32" s="43" t="s">
        <v>56</v>
      </c>
      <c r="I32" s="49">
        <v>22706</v>
      </c>
      <c r="J32" s="43"/>
      <c r="K32" s="45" t="s">
        <v>56</v>
      </c>
      <c r="L32" s="42">
        <v>5</v>
      </c>
      <c r="M32" s="42">
        <v>5</v>
      </c>
      <c r="N32" s="42">
        <v>5</v>
      </c>
    </row>
    <row r="33" spans="1:14" s="54" customFormat="1" ht="131.25">
      <c r="A33" s="42">
        <v>13</v>
      </c>
      <c r="B33" s="43" t="s">
        <v>73</v>
      </c>
      <c r="C33" s="42" t="s">
        <v>53</v>
      </c>
      <c r="D33" s="43" t="s">
        <v>68</v>
      </c>
      <c r="E33" s="43" t="s">
        <v>55</v>
      </c>
      <c r="F33" s="42">
        <v>3</v>
      </c>
      <c r="G33" s="42">
        <v>3</v>
      </c>
      <c r="H33" s="43" t="s">
        <v>56</v>
      </c>
      <c r="I33" s="49">
        <v>22706</v>
      </c>
      <c r="J33" s="43"/>
      <c r="K33" s="45" t="s">
        <v>56</v>
      </c>
      <c r="L33" s="42">
        <v>4</v>
      </c>
      <c r="M33" s="42">
        <v>4</v>
      </c>
      <c r="N33" s="42">
        <v>5</v>
      </c>
    </row>
    <row r="34" spans="1:14" s="54" customFormat="1" ht="187.5">
      <c r="A34" s="42">
        <v>14</v>
      </c>
      <c r="B34" s="43" t="s">
        <v>74</v>
      </c>
      <c r="C34" s="42" t="s">
        <v>53</v>
      </c>
      <c r="D34" s="43" t="s">
        <v>68</v>
      </c>
      <c r="E34" s="43" t="s">
        <v>55</v>
      </c>
      <c r="F34" s="42">
        <v>3</v>
      </c>
      <c r="G34" s="42">
        <v>3</v>
      </c>
      <c r="H34" s="43" t="s">
        <v>56</v>
      </c>
      <c r="I34" s="49">
        <v>22706</v>
      </c>
      <c r="J34" s="43" t="s">
        <v>68</v>
      </c>
      <c r="K34" s="45" t="s">
        <v>56</v>
      </c>
      <c r="L34" s="42">
        <v>5</v>
      </c>
      <c r="M34" s="42">
        <v>5</v>
      </c>
      <c r="N34" s="42">
        <v>5</v>
      </c>
    </row>
    <row r="35" spans="1:14" s="54" customFormat="1" ht="187.5">
      <c r="A35" s="42">
        <v>15</v>
      </c>
      <c r="B35" s="43" t="s">
        <v>75</v>
      </c>
      <c r="C35" s="42" t="s">
        <v>53</v>
      </c>
      <c r="D35" s="43" t="s">
        <v>68</v>
      </c>
      <c r="E35" s="43" t="s">
        <v>55</v>
      </c>
      <c r="F35" s="42">
        <v>3</v>
      </c>
      <c r="G35" s="42">
        <v>3</v>
      </c>
      <c r="H35" s="43" t="s">
        <v>56</v>
      </c>
      <c r="I35" s="49">
        <v>22706</v>
      </c>
      <c r="J35" s="43" t="s">
        <v>68</v>
      </c>
      <c r="K35" s="45" t="s">
        <v>56</v>
      </c>
      <c r="L35" s="42">
        <v>5</v>
      </c>
      <c r="M35" s="42">
        <v>5</v>
      </c>
      <c r="N35" s="42">
        <v>5</v>
      </c>
    </row>
    <row r="36" spans="1:14" s="54" customFormat="1" ht="187.5">
      <c r="A36" s="42">
        <v>16</v>
      </c>
      <c r="B36" s="43" t="s">
        <v>77</v>
      </c>
      <c r="C36" s="42" t="s">
        <v>65</v>
      </c>
      <c r="D36" s="43" t="s">
        <v>68</v>
      </c>
      <c r="E36" s="43" t="s">
        <v>55</v>
      </c>
      <c r="F36" s="42">
        <v>3</v>
      </c>
      <c r="G36" s="42">
        <v>3</v>
      </c>
      <c r="H36" s="43" t="s">
        <v>56</v>
      </c>
      <c r="I36" s="49">
        <v>22706</v>
      </c>
      <c r="J36" s="43" t="s">
        <v>68</v>
      </c>
      <c r="K36" s="43" t="s">
        <v>56</v>
      </c>
      <c r="L36" s="42"/>
      <c r="M36" s="42"/>
      <c r="N36" s="42"/>
    </row>
    <row r="37" spans="1:14" s="54" customFormat="1" ht="187.5">
      <c r="A37" s="42">
        <v>17</v>
      </c>
      <c r="B37" s="43" t="s">
        <v>78</v>
      </c>
      <c r="C37" s="42" t="s">
        <v>65</v>
      </c>
      <c r="D37" s="43" t="s">
        <v>68</v>
      </c>
      <c r="E37" s="43" t="s">
        <v>55</v>
      </c>
      <c r="F37" s="42">
        <v>3</v>
      </c>
      <c r="G37" s="42">
        <v>3</v>
      </c>
      <c r="H37" s="43" t="s">
        <v>56</v>
      </c>
      <c r="I37" s="49">
        <v>22706</v>
      </c>
      <c r="J37" s="43" t="s">
        <v>68</v>
      </c>
      <c r="K37" s="45" t="s">
        <v>56</v>
      </c>
      <c r="L37" s="42">
        <v>4</v>
      </c>
      <c r="M37" s="42">
        <v>4</v>
      </c>
      <c r="N37" s="42">
        <v>4</v>
      </c>
    </row>
    <row r="38" spans="1:14" s="54" customFormat="1" ht="187.5">
      <c r="A38" s="42">
        <v>18</v>
      </c>
      <c r="B38" s="43" t="s">
        <v>79</v>
      </c>
      <c r="C38" s="42" t="s">
        <v>65</v>
      </c>
      <c r="D38" s="43" t="s">
        <v>68</v>
      </c>
      <c r="E38" s="43" t="s">
        <v>55</v>
      </c>
      <c r="F38" s="42">
        <v>3</v>
      </c>
      <c r="G38" s="42">
        <v>3</v>
      </c>
      <c r="H38" s="43" t="s">
        <v>56</v>
      </c>
      <c r="I38" s="49">
        <v>22706</v>
      </c>
      <c r="J38" s="43" t="s">
        <v>68</v>
      </c>
      <c r="K38" s="45" t="s">
        <v>56</v>
      </c>
      <c r="L38" s="42">
        <v>4</v>
      </c>
      <c r="M38" s="42">
        <v>4</v>
      </c>
      <c r="N38" s="42">
        <v>4</v>
      </c>
    </row>
    <row r="39" spans="1:14" s="54" customFormat="1" ht="187.5">
      <c r="A39" s="42">
        <v>19</v>
      </c>
      <c r="B39" s="43" t="s">
        <v>80</v>
      </c>
      <c r="C39" s="42" t="s">
        <v>65</v>
      </c>
      <c r="D39" s="43" t="s">
        <v>68</v>
      </c>
      <c r="E39" s="43" t="s">
        <v>55</v>
      </c>
      <c r="F39" s="42">
        <v>3</v>
      </c>
      <c r="G39" s="42">
        <v>3</v>
      </c>
      <c r="H39" s="43" t="s">
        <v>56</v>
      </c>
      <c r="I39" s="49">
        <v>22706</v>
      </c>
      <c r="J39" s="43" t="s">
        <v>68</v>
      </c>
      <c r="K39" s="45" t="s">
        <v>56</v>
      </c>
      <c r="L39" s="42">
        <v>4</v>
      </c>
      <c r="M39" s="42">
        <v>4</v>
      </c>
      <c r="N39" s="42">
        <v>4</v>
      </c>
    </row>
    <row r="40" spans="1:14" s="54" customFormat="1" ht="112.5">
      <c r="A40" s="42">
        <v>20</v>
      </c>
      <c r="B40" s="43" t="s">
        <v>52</v>
      </c>
      <c r="C40" s="42" t="s">
        <v>53</v>
      </c>
      <c r="D40" s="43" t="s">
        <v>54</v>
      </c>
      <c r="E40" s="43" t="s">
        <v>55</v>
      </c>
      <c r="F40" s="42">
        <v>3</v>
      </c>
      <c r="G40" s="42">
        <v>3</v>
      </c>
      <c r="H40" s="43" t="s">
        <v>56</v>
      </c>
      <c r="I40" s="49">
        <v>22706</v>
      </c>
      <c r="J40" s="43" t="s">
        <v>54</v>
      </c>
      <c r="K40" s="45" t="s">
        <v>56</v>
      </c>
      <c r="L40" s="46">
        <v>4</v>
      </c>
      <c r="M40" s="46">
        <v>4</v>
      </c>
      <c r="N40" s="42">
        <v>4</v>
      </c>
    </row>
    <row r="41" spans="1:14" s="54" customFormat="1" ht="112.5">
      <c r="A41" s="42">
        <v>21</v>
      </c>
      <c r="B41" s="43" t="s">
        <v>57</v>
      </c>
      <c r="C41" s="42" t="s">
        <v>53</v>
      </c>
      <c r="D41" s="43" t="s">
        <v>54</v>
      </c>
      <c r="E41" s="43" t="s">
        <v>55</v>
      </c>
      <c r="F41" s="42">
        <v>3</v>
      </c>
      <c r="G41" s="42">
        <v>3</v>
      </c>
      <c r="H41" s="43" t="s">
        <v>56</v>
      </c>
      <c r="I41" s="49">
        <v>22706</v>
      </c>
      <c r="J41" s="43" t="s">
        <v>54</v>
      </c>
      <c r="K41" s="47" t="s">
        <v>56</v>
      </c>
      <c r="L41" s="42">
        <v>4</v>
      </c>
      <c r="M41" s="42">
        <v>4</v>
      </c>
      <c r="N41" s="42">
        <v>4</v>
      </c>
    </row>
    <row r="42" spans="1:14" s="54" customFormat="1" ht="112.5">
      <c r="A42" s="42">
        <v>22</v>
      </c>
      <c r="B42" s="43" t="s">
        <v>58</v>
      </c>
      <c r="C42" s="42" t="s">
        <v>53</v>
      </c>
      <c r="D42" s="43" t="s">
        <v>54</v>
      </c>
      <c r="E42" s="43" t="s">
        <v>55</v>
      </c>
      <c r="F42" s="42">
        <v>3</v>
      </c>
      <c r="G42" s="42">
        <v>3</v>
      </c>
      <c r="H42" s="43" t="s">
        <v>56</v>
      </c>
      <c r="I42" s="49">
        <v>22706</v>
      </c>
      <c r="J42" s="43" t="s">
        <v>54</v>
      </c>
      <c r="K42" s="47" t="s">
        <v>56</v>
      </c>
      <c r="L42" s="42">
        <v>4</v>
      </c>
      <c r="M42" s="42">
        <v>4</v>
      </c>
      <c r="N42" s="42">
        <v>4</v>
      </c>
    </row>
    <row r="43" spans="1:14" s="54" customFormat="1" ht="112.5">
      <c r="A43" s="42">
        <v>23</v>
      </c>
      <c r="B43" s="43" t="s">
        <v>76</v>
      </c>
      <c r="C43" s="42" t="s">
        <v>53</v>
      </c>
      <c r="D43" s="43" t="s">
        <v>54</v>
      </c>
      <c r="E43" s="43" t="s">
        <v>55</v>
      </c>
      <c r="F43" s="42">
        <v>3</v>
      </c>
      <c r="G43" s="42">
        <v>3</v>
      </c>
      <c r="H43" s="43" t="s">
        <v>56</v>
      </c>
      <c r="I43" s="49">
        <v>22706</v>
      </c>
      <c r="J43" s="43" t="s">
        <v>54</v>
      </c>
      <c r="K43" s="47" t="s">
        <v>56</v>
      </c>
      <c r="L43" s="42">
        <v>4</v>
      </c>
      <c r="M43" s="42">
        <v>4</v>
      </c>
      <c r="N43" s="42">
        <v>4</v>
      </c>
    </row>
    <row r="44" spans="1:14" s="54" customFormat="1" ht="112.5">
      <c r="A44" s="42">
        <v>24</v>
      </c>
      <c r="B44" s="43" t="s">
        <v>59</v>
      </c>
      <c r="C44" s="42" t="s">
        <v>53</v>
      </c>
      <c r="D44" s="43" t="s">
        <v>54</v>
      </c>
      <c r="E44" s="43" t="s">
        <v>55</v>
      </c>
      <c r="F44" s="42">
        <v>3</v>
      </c>
      <c r="G44" s="42">
        <v>3</v>
      </c>
      <c r="H44" s="43" t="s">
        <v>56</v>
      </c>
      <c r="I44" s="49">
        <v>22706</v>
      </c>
      <c r="J44" s="43" t="s">
        <v>54</v>
      </c>
      <c r="K44" s="47" t="s">
        <v>56</v>
      </c>
      <c r="L44" s="42">
        <v>4</v>
      </c>
      <c r="M44" s="42">
        <v>4</v>
      </c>
      <c r="N44" s="42">
        <v>4</v>
      </c>
    </row>
    <row r="45" spans="1:14" s="54" customFormat="1" ht="112.5">
      <c r="A45" s="42">
        <v>25</v>
      </c>
      <c r="B45" s="43" t="s">
        <v>60</v>
      </c>
      <c r="C45" s="42" t="s">
        <v>53</v>
      </c>
      <c r="D45" s="43" t="s">
        <v>54</v>
      </c>
      <c r="E45" s="43" t="s">
        <v>55</v>
      </c>
      <c r="F45" s="42">
        <v>3</v>
      </c>
      <c r="G45" s="42">
        <v>3</v>
      </c>
      <c r="H45" s="43" t="s">
        <v>56</v>
      </c>
      <c r="I45" s="49">
        <v>22706</v>
      </c>
      <c r="J45" s="43" t="s">
        <v>54</v>
      </c>
      <c r="K45" s="47" t="s">
        <v>56</v>
      </c>
      <c r="L45" s="42">
        <v>4</v>
      </c>
      <c r="M45" s="42">
        <v>4</v>
      </c>
      <c r="N45" s="42">
        <v>4</v>
      </c>
    </row>
    <row r="46" spans="1:14" s="54" customFormat="1" ht="112.5">
      <c r="A46" s="42">
        <v>26</v>
      </c>
      <c r="B46" s="43" t="s">
        <v>61</v>
      </c>
      <c r="C46" s="42" t="s">
        <v>53</v>
      </c>
      <c r="D46" s="43" t="s">
        <v>54</v>
      </c>
      <c r="E46" s="43" t="s">
        <v>55</v>
      </c>
      <c r="F46" s="42">
        <v>3</v>
      </c>
      <c r="G46" s="42">
        <v>3</v>
      </c>
      <c r="H46" s="43" t="s">
        <v>56</v>
      </c>
      <c r="I46" s="49">
        <v>22706</v>
      </c>
      <c r="J46" s="43" t="s">
        <v>54</v>
      </c>
      <c r="K46" s="47" t="s">
        <v>56</v>
      </c>
      <c r="L46" s="42">
        <v>4</v>
      </c>
      <c r="M46" s="42">
        <v>4</v>
      </c>
      <c r="N46" s="42">
        <v>4</v>
      </c>
    </row>
    <row r="47" spans="1:14" s="54" customFormat="1" ht="112.5">
      <c r="A47" s="42">
        <v>27</v>
      </c>
      <c r="B47" s="43" t="s">
        <v>62</v>
      </c>
      <c r="C47" s="42" t="s">
        <v>53</v>
      </c>
      <c r="D47" s="43" t="s">
        <v>54</v>
      </c>
      <c r="E47" s="43" t="s">
        <v>55</v>
      </c>
      <c r="F47" s="42">
        <v>3</v>
      </c>
      <c r="G47" s="42">
        <v>3</v>
      </c>
      <c r="H47" s="43" t="s">
        <v>56</v>
      </c>
      <c r="I47" s="49">
        <v>22706</v>
      </c>
      <c r="J47" s="43" t="s">
        <v>54</v>
      </c>
      <c r="K47" s="47" t="s">
        <v>56</v>
      </c>
      <c r="L47" s="42">
        <v>4</v>
      </c>
      <c r="M47" s="42">
        <v>4</v>
      </c>
      <c r="N47" s="42">
        <v>4</v>
      </c>
    </row>
    <row r="48" spans="1:14" s="54" customFormat="1" ht="112.5">
      <c r="A48" s="42">
        <v>28</v>
      </c>
      <c r="B48" s="43" t="s">
        <v>63</v>
      </c>
      <c r="C48" s="42" t="s">
        <v>53</v>
      </c>
      <c r="D48" s="43" t="s">
        <v>54</v>
      </c>
      <c r="E48" s="43" t="s">
        <v>55</v>
      </c>
      <c r="F48" s="42">
        <v>3</v>
      </c>
      <c r="G48" s="42">
        <v>3</v>
      </c>
      <c r="H48" s="43" t="s">
        <v>56</v>
      </c>
      <c r="I48" s="49">
        <v>22706</v>
      </c>
      <c r="J48" s="43" t="s">
        <v>54</v>
      </c>
      <c r="K48" s="47" t="s">
        <v>56</v>
      </c>
      <c r="L48" s="42">
        <v>4</v>
      </c>
      <c r="M48" s="42">
        <v>4</v>
      </c>
      <c r="N48" s="42">
        <v>4</v>
      </c>
    </row>
    <row r="49" spans="1:14" s="54" customFormat="1" ht="112.5">
      <c r="A49" s="42">
        <v>29</v>
      </c>
      <c r="B49" s="43" t="s">
        <v>64</v>
      </c>
      <c r="C49" s="42" t="s">
        <v>65</v>
      </c>
      <c r="D49" s="43" t="s">
        <v>54</v>
      </c>
      <c r="E49" s="43" t="s">
        <v>55</v>
      </c>
      <c r="F49" s="42">
        <v>3</v>
      </c>
      <c r="G49" s="42">
        <v>3</v>
      </c>
      <c r="H49" s="43" t="s">
        <v>56</v>
      </c>
      <c r="I49" s="49">
        <v>22706</v>
      </c>
      <c r="J49" s="43" t="s">
        <v>54</v>
      </c>
      <c r="K49" s="47" t="s">
        <v>56</v>
      </c>
      <c r="L49" s="42">
        <v>4</v>
      </c>
      <c r="M49" s="42">
        <v>4</v>
      </c>
      <c r="N49" s="42">
        <v>4</v>
      </c>
    </row>
    <row r="50" spans="1:14" s="54" customFormat="1" ht="112.5">
      <c r="A50" s="42">
        <v>30</v>
      </c>
      <c r="B50" s="43" t="s">
        <v>66</v>
      </c>
      <c r="C50" s="42" t="s">
        <v>65</v>
      </c>
      <c r="D50" s="43" t="s">
        <v>54</v>
      </c>
      <c r="E50" s="43" t="s">
        <v>55</v>
      </c>
      <c r="F50" s="42">
        <v>3</v>
      </c>
      <c r="G50" s="42">
        <v>3</v>
      </c>
      <c r="H50" s="43" t="s">
        <v>56</v>
      </c>
      <c r="I50" s="49">
        <v>22706</v>
      </c>
      <c r="J50" s="43" t="s">
        <v>54</v>
      </c>
      <c r="K50" s="47" t="s">
        <v>56</v>
      </c>
      <c r="L50" s="42">
        <v>4</v>
      </c>
      <c r="M50" s="42">
        <v>4</v>
      </c>
      <c r="N50" s="42">
        <v>4</v>
      </c>
    </row>
    <row r="51" spans="1:14" s="54" customFormat="1" ht="112.5">
      <c r="A51" s="42">
        <v>31</v>
      </c>
      <c r="B51" s="43" t="s">
        <v>67</v>
      </c>
      <c r="C51" s="42" t="s">
        <v>65</v>
      </c>
      <c r="D51" s="43" t="s">
        <v>54</v>
      </c>
      <c r="E51" s="43" t="s">
        <v>55</v>
      </c>
      <c r="F51" s="42">
        <v>3</v>
      </c>
      <c r="G51" s="42">
        <v>3</v>
      </c>
      <c r="H51" s="43" t="s">
        <v>56</v>
      </c>
      <c r="I51" s="49">
        <v>22706</v>
      </c>
      <c r="J51" s="43" t="s">
        <v>54</v>
      </c>
      <c r="K51" s="47" t="s">
        <v>56</v>
      </c>
      <c r="L51" s="42">
        <v>4</v>
      </c>
      <c r="M51" s="42">
        <v>4</v>
      </c>
      <c r="N51" s="42">
        <v>4</v>
      </c>
    </row>
  </sheetData>
  <sheetProtection/>
  <protectedRanges>
    <protectedRange password="CE28" sqref="E5 H5 E3 K5 B47 B48:C51 K40:N51 C21:D21 I21:K28 K31:K32 J29:K29 J30 J33:N39 B22:D39" name="ช่วง1_3_6"/>
    <protectedRange password="CE28" sqref="B40:J42 B44:J44 A21 A23:A24 A26:A27 A29:A30 A32:A33 A35:A36 A38:A39 A41:A42 A44:A45 A47:A48 A50:A51" name="ช่วง1_1_2_6"/>
  </protectedRanges>
  <mergeCells count="32">
    <mergeCell ref="F15:H15"/>
    <mergeCell ref="J15:K15"/>
    <mergeCell ref="F16:H16"/>
    <mergeCell ref="F17:H17"/>
    <mergeCell ref="J17:K17"/>
    <mergeCell ref="D19:I19"/>
    <mergeCell ref="J19:N19"/>
    <mergeCell ref="F12:H12"/>
    <mergeCell ref="J12:K12"/>
    <mergeCell ref="A13:A14"/>
    <mergeCell ref="F13:H13"/>
    <mergeCell ref="J13:K13"/>
    <mergeCell ref="F14:H14"/>
    <mergeCell ref="J14:K14"/>
    <mergeCell ref="B9:E9"/>
    <mergeCell ref="F9:H9"/>
    <mergeCell ref="J9:K9"/>
    <mergeCell ref="A10:A11"/>
    <mergeCell ref="F10:H10"/>
    <mergeCell ref="J10:K10"/>
    <mergeCell ref="F11:H11"/>
    <mergeCell ref="J11:K11"/>
    <mergeCell ref="A1:L1"/>
    <mergeCell ref="B3:C5"/>
    <mergeCell ref="E3:K3"/>
    <mergeCell ref="F5:G5"/>
    <mergeCell ref="A6:B6"/>
    <mergeCell ref="B7:E8"/>
    <mergeCell ref="F7:I7"/>
    <mergeCell ref="J7:L7"/>
    <mergeCell ref="F8:H8"/>
    <mergeCell ref="J8:K8"/>
  </mergeCells>
  <dataValidations count="8"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&#10;&quot;ข้าราชการ&quot; และ &quot;พนักงานราชการ&quot;" sqref="C44 C21:C42 C48:C51">
      <formula1>"ข้าราชการ, พนักงานราชการ"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&#10;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&#10;" sqref="E40:E42 E4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&#10;&quot;หน่วยงานกรมฯจัดอบรมเอง&quot; &#10;&quot;ส่งไปอบรมหน่วยงานอื่น&quot; &#10;&quot;E-learning&quot;  &#10;&quot;ชุมชนนักปฏิบัติ&quot; และ&#10;&quot;อื่นๆ&quot;" sqref="H40:H42 H44">
      <formula1>"หน่วยงานกรมฯจัดอบรมเอง, ส่งไปอบรมหน่วยงานอื่น, E-learning, ชุมชนนักปฏิบัติ, อื่นๆ"</formula1>
    </dataValidation>
    <dataValidation type="whole" allowBlank="1" showInputMessage="1" showErrorMessage="1" error="กรุณากรอกตัวเลขจำนวนเต็ม" sqref="E5 H5">
      <formula1>0</formula1>
      <formula2>20000</formula2>
    </dataValidation>
    <dataValidation type="whole" allowBlank="1" showInputMessage="1" showErrorMessage="1" error="กรุณากรอกคะแนน 1-5 โดยเกณฑ์การให้คะแนนมีดังนี้&#10;5 = มีความรู้ ทักษะ และคุณลักษณะในระดับดีมาก&#10;4 =    &quot;    ดี&#10;3 =    &quot;    ปานกลาง&#10;2 =    &quot;    น้อย&#10;1 =    &quot;    น้อยมาก" sqref="F40:G42 F44:G44 L33:M51">
      <formula1>1</formula1>
      <formula2>5</formula2>
    </dataValidation>
    <dataValidation allowBlank="1" showInputMessage="1" showErrorMessage="1" error="กรุณากรอกตัวเลขจำนวนเต็ม" sqref="K5"/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&#10;&quot;หน่วยงานกรมฯจัดอบรมเอง&quot; &#10;&quot;ส่งไปอบรมหน่วยงานอื่น&quot;&#10;&quot;E-learning&quot;  &#10;&quot;ชุมชนนักปฏิบัติ&quot; &#10;&quot;อื่นๆ&quot; และ &#10;&quot;ไม่ได้รับการพัฒนาใดๆ&quot;" sqref="K21:K29 K31:K51">
      <formula1>"หน่วยงานกรมฯจัดอบรมเอง, ส่งไปอบรมหน่วยงานอื่น, E-learning, ชุมชนนักปฏิบัติ, อื่นๆ, ไม่ได้รับการพัฒนาใดๆ"</formula1>
    </dataValidation>
    <dataValidation type="whole" allowBlank="1" showInputMessage="1" showErrorMessage="1" error="กรุณากรอกคะแนน 1-5 โดยเกณฑ์การให้คะแนนมีดังนี้&#10;5 = สามารถนำความรู้ ทักษะ และคุณลักษณะที่พัฒนาไปใช้ประโยชน์ในงานได้ดีมาก&#10;4 =    &quot;    ดี&#10;3 =    &quot;    ปานกลาง&#10;2 =    &quot;    น้อย&#10;1 =    &quot;    น้อยมาก" sqref="N33:N51">
      <formula1>1</formula1>
      <formula2>5</formula2>
    </dataValidation>
  </dataValidations>
  <printOptions/>
  <pageMargins left="0.31" right="0.25" top="0.35" bottom="0.25" header="0.3" footer="0.3"/>
  <pageSetup fitToHeight="0" fitToWidth="1" horizontalDpi="600" verticalDpi="600" orientation="landscape" paperSize="9" scale="76" r:id="rId4"/>
  <rowBreaks count="1" manualBreakCount="1">
    <brk id="35" max="13" man="1"/>
  </rowBreaks>
  <colBreaks count="1" manualBreakCount="1">
    <brk id="1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กองการเจ้าหน้าที่</dc:creator>
  <cp:keywords/>
  <dc:description/>
  <cp:lastModifiedBy>FeedStandards</cp:lastModifiedBy>
  <cp:lastPrinted>2023-03-24T09:09:14Z</cp:lastPrinted>
  <dcterms:created xsi:type="dcterms:W3CDTF">2017-10-20T06:50:10Z</dcterms:created>
  <dcterms:modified xsi:type="dcterms:W3CDTF">2023-03-24T09:10:29Z</dcterms:modified>
  <cp:category/>
  <cp:version/>
  <cp:contentType/>
  <cp:contentStatus/>
</cp:coreProperties>
</file>